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ИК 18\20.09.2026\Финотчеты публикация\"/>
    </mc:Choice>
  </mc:AlternateContent>
  <xr:revisionPtr revIDLastSave="0" documentId="8_{7F19CD35-7134-42C0-AA22-782CB440F8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" i="1" l="1"/>
  <c r="J7" i="1"/>
  <c r="I7" i="1"/>
  <c r="F7" i="1"/>
  <c r="H7" i="1"/>
  <c r="G7" i="1"/>
  <c r="E7" i="1"/>
  <c r="B46" i="1" l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L7" i="1"/>
  <c r="D7" i="1"/>
  <c r="C7" i="1"/>
  <c r="B7" i="1"/>
  <c r="A7" i="1"/>
</calcChain>
</file>

<file path=xl/sharedStrings.xml><?xml version="1.0" encoding="utf-8"?>
<sst xmlns="http://schemas.openxmlformats.org/spreadsheetml/2006/main" count="43" uniqueCount="36">
  <si>
    <t>Тюменская область</t>
  </si>
  <si>
    <t>В руб.</t>
  </si>
  <si>
    <t>1</t>
  </si>
  <si>
    <t/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</si>
  <si>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</si>
  <si>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</si>
  <si>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</si>
  <si>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</si>
  <si>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</si>
  <si>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</si>
  <si>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</si>
  <si>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</si>
  <si>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</si>
  <si>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</si>
  <si>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</si>
  <si>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</si>
  <si>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</si>
  <si>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</si>
  <si>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</si>
  <si>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</si>
  <si>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</si>
  <si>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</si>
  <si>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</si>
  <si>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</si>
  <si>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</si>
  <si>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</si>
  <si>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</si>
  <si>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</si>
  <si>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</si>
  <si>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</si>
  <si>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</si>
  <si>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</si>
  <si>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4.1</t>
  </si>
  <si>
    <t>Дополнительные выборы депутатов Тобольской городской Думы восьмого созыва</t>
  </si>
  <si>
    <t>По состоянию на 22.07.2026</t>
  </si>
  <si>
    <t>Сведения о поступлении и расходовании средств избирательных фондов кандидатов 
(кросс-таблица на основании первых финансовых отчетов)
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</si>
</sst>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textRotation="90"/>
    </xf>
    <xf numFmtId="0" fontId="5" fillId="3" borderId="1" xfId="0" applyNumberFormat="1" applyFont="1" applyFill="1" applyBorder="1" applyAlignment="1">
      <alignment horizontal="center" vertical="center" textRotation="90" wrapText="1"/>
    </xf>
    <xf numFmtId="0" fontId="4" fillId="3" borderId="1" xfId="0" applyNumberFormat="1" applyFont="1" applyFill="1" applyBorder="1" applyAlignment="1">
      <alignment horizontal="center" vertical="center" textRotation="90" wrapText="1"/>
    </xf>
    <xf numFmtId="0" fontId="0" fillId="0" borderId="0" xfId="0" quotePrefix="1" applyAlignment="1"/>
    <xf numFmtId="0" fontId="5" fillId="3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4" fillId="4" borderId="1" xfId="0" applyNumberFormat="1" applyFont="1" applyFill="1" applyBorder="1" applyAlignment="1">
      <alignment horizontal="center" vertical="center" textRotation="90" wrapText="1"/>
    </xf>
    <xf numFmtId="0" fontId="5" fillId="4" borderId="1" xfId="0" quotePrefix="1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topLeftCell="A43" workbookViewId="0">
      <selection activeCell="O7" sqref="O7"/>
    </sheetView>
  </sheetViews>
  <sheetFormatPr defaultRowHeight="15" x14ac:dyDescent="0.25"/>
  <cols>
    <col min="1" max="1" width="8" customWidth="1"/>
    <col min="2" max="2" width="13.28515625" customWidth="1"/>
    <col min="3" max="3" width="4.5703125" customWidth="1"/>
    <col min="4" max="4" width="13.28515625" customWidth="1"/>
    <col min="5" max="8" width="13.28515625" style="12" customWidth="1"/>
    <col min="9" max="12" width="13.28515625" customWidth="1"/>
    <col min="13" max="13" width="8.85546875" customWidth="1"/>
  </cols>
  <sheetData>
    <row r="1" spans="1:13" ht="14.45" customHeight="1" x14ac:dyDescent="0.25"/>
    <row r="2" spans="1:13" ht="42" customHeight="1" x14ac:dyDescent="0.25">
      <c r="A2" s="18" t="s">
        <v>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3" ht="15.75" x14ac:dyDescent="0.25">
      <c r="A3" s="19" t="s">
        <v>33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3" ht="15.75" x14ac:dyDescent="0.25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3" x14ac:dyDescent="0.25">
      <c r="L5" s="17" t="s">
        <v>34</v>
      </c>
    </row>
    <row r="6" spans="1:13" x14ac:dyDescent="0.25">
      <c r="L6" s="17" t="s">
        <v>1</v>
      </c>
    </row>
    <row r="7" spans="1:13" ht="70.900000000000006" customHeight="1" x14ac:dyDescent="0.25">
      <c r="A7" s="1" t="str">
        <f>"№ строки"</f>
        <v>№ строки</v>
      </c>
      <c r="B7" s="2" t="str">
        <f>"Строка финансового отчета"</f>
        <v>Строка финансового отчета</v>
      </c>
      <c r="C7" s="4" t="str">
        <f>"Шифр строки"</f>
        <v>Шифр строки</v>
      </c>
      <c r="D7" s="4" t="str">
        <f>"Итого по всем кандидатам"</f>
        <v>Итого по всем кандидатам</v>
      </c>
      <c r="E7" s="13" t="str">
        <f>"Бердин Алексей Георгиевич"</f>
        <v>Бердин Алексей Георгиевич</v>
      </c>
      <c r="F7" s="13" t="str">
        <f>"Избирательный округ (Третьий (№ 3)), всего"</f>
        <v>Избирательный округ (Третьий (№ 3)), всего</v>
      </c>
      <c r="G7" s="13" t="str">
        <f>"Зайцев Дмитрий Юрьевич"</f>
        <v>Зайцев Дмитрий Юрьевич</v>
      </c>
      <c r="H7" s="13" t="str">
        <f>"Избирательный округ (Третьий (№ 3)), всего"</f>
        <v>Избирательный округ (Третьий (№ 3)), всего</v>
      </c>
      <c r="I7" s="5" t="str">
        <f>"Коскин Адрей Валерьевич"</f>
        <v>Коскин Адрей Валерьевич</v>
      </c>
      <c r="J7" s="5" t="str">
        <f>"Избирательный округ (Десятый (№ 10)), всего"</f>
        <v>Избирательный округ (Десятый (№ 10)), всего</v>
      </c>
      <c r="K7" s="5" t="str">
        <f>"Фаизов Дамир Илгизарович"</f>
        <v>Фаизов Дамир Илгизарович</v>
      </c>
      <c r="L7" s="5" t="str">
        <f>"Избирательный округ (Десятый (№ 10)), всего"</f>
        <v>Избирательный округ (Десятый (№ 10)), всего</v>
      </c>
    </row>
    <row r="8" spans="1:13" x14ac:dyDescent="0.25">
      <c r="A8" s="7">
        <v>1</v>
      </c>
      <c r="B8" s="2">
        <v>2</v>
      </c>
      <c r="C8" s="7">
        <v>3</v>
      </c>
      <c r="D8" s="2">
        <v>4</v>
      </c>
      <c r="E8" s="14">
        <v>5</v>
      </c>
      <c r="F8" s="14">
        <v>6</v>
      </c>
      <c r="G8" s="15">
        <v>7</v>
      </c>
      <c r="H8" s="14">
        <v>8</v>
      </c>
      <c r="I8" s="7">
        <v>9</v>
      </c>
      <c r="J8" s="2">
        <v>10</v>
      </c>
      <c r="K8" s="7">
        <v>11</v>
      </c>
      <c r="L8" s="7">
        <v>12</v>
      </c>
      <c r="M8" s="3"/>
    </row>
    <row r="9" spans="1:13" ht="72" customHeight="1" x14ac:dyDescent="0.25">
      <c r="A9" s="8" t="s">
        <v>2</v>
      </c>
      <c r="B9" s="9" t="str">
        <f>"Поступило средств в избирательный фонд, всего"</f>
        <v>Поступило средств в избирательный фонд, всего</v>
      </c>
      <c r="C9" s="10">
        <v>10</v>
      </c>
      <c r="D9" s="11">
        <v>0</v>
      </c>
      <c r="E9" s="16">
        <v>0</v>
      </c>
      <c r="F9" s="16">
        <v>0</v>
      </c>
      <c r="G9" s="16">
        <v>0</v>
      </c>
      <c r="H9" s="16">
        <v>0</v>
      </c>
      <c r="I9" s="11">
        <v>0</v>
      </c>
      <c r="J9" s="11">
        <v>0</v>
      </c>
      <c r="K9" s="11">
        <v>0</v>
      </c>
      <c r="L9" s="11">
        <v>0</v>
      </c>
      <c r="M9" s="6"/>
    </row>
    <row r="10" spans="1:13" x14ac:dyDescent="0.25">
      <c r="A10" s="8" t="s">
        <v>3</v>
      </c>
      <c r="B10" s="10" t="str">
        <f>"в том числе"</f>
        <v>в том числе</v>
      </c>
      <c r="C10" s="10"/>
      <c r="D10" s="11"/>
      <c r="E10" s="16"/>
      <c r="F10" s="16"/>
      <c r="G10" s="16"/>
      <c r="H10" s="16"/>
      <c r="I10" s="11"/>
      <c r="J10" s="11"/>
      <c r="K10" s="11"/>
      <c r="L10" s="11"/>
      <c r="M10" s="6"/>
    </row>
    <row r="11" spans="1:13" ht="129.6" customHeight="1" x14ac:dyDescent="0.25">
      <c r="A11" s="8" t="s">
        <v>4</v>
      </c>
      <c r="B11" s="9" t="str">
        <f>"Поступило средств в установленном порядке для формирования избирательного фонда"</f>
        <v>Поступило средств в установленном порядке для формирования избирательного фонда</v>
      </c>
      <c r="C11" s="10">
        <v>20</v>
      </c>
      <c r="D11" s="11">
        <v>0</v>
      </c>
      <c r="E11" s="16">
        <v>0</v>
      </c>
      <c r="F11" s="16">
        <v>0</v>
      </c>
      <c r="G11" s="16">
        <v>0</v>
      </c>
      <c r="H11" s="16">
        <v>0</v>
      </c>
      <c r="I11" s="11">
        <v>0</v>
      </c>
      <c r="J11" s="11">
        <v>0</v>
      </c>
      <c r="K11" s="11">
        <v>0</v>
      </c>
      <c r="L11" s="11">
        <v>0</v>
      </c>
      <c r="M11" s="6"/>
    </row>
    <row r="12" spans="1:13" x14ac:dyDescent="0.25">
      <c r="A12" s="8" t="s">
        <v>3</v>
      </c>
      <c r="B12" s="10" t="str">
        <f>"из них"</f>
        <v>из них</v>
      </c>
      <c r="C12" s="10"/>
      <c r="D12" s="11"/>
      <c r="E12" s="16"/>
      <c r="F12" s="16"/>
      <c r="G12" s="16"/>
      <c r="H12" s="16"/>
      <c r="I12" s="11"/>
      <c r="J12" s="11"/>
      <c r="K12" s="11"/>
      <c r="L12" s="11"/>
      <c r="M12" s="6"/>
    </row>
    <row r="13" spans="1:13" ht="129.6" customHeight="1" x14ac:dyDescent="0.25">
      <c r="A13" s="8" t="s">
        <v>5</v>
      </c>
      <c r="B13" s="9" t="str">
        <f>"Собственные средства политической партии / регионального отделения политической партии / кандидата"</f>
        <v>Собственные средства политической партии / регионального отделения политической партии / кандидата</v>
      </c>
      <c r="C13" s="10">
        <v>30</v>
      </c>
      <c r="D13" s="11">
        <v>0</v>
      </c>
      <c r="E13" s="16">
        <v>0</v>
      </c>
      <c r="F13" s="16">
        <v>0</v>
      </c>
      <c r="G13" s="16">
        <v>0</v>
      </c>
      <c r="H13" s="16">
        <v>0</v>
      </c>
      <c r="I13" s="11">
        <v>0</v>
      </c>
      <c r="J13" s="11">
        <v>0</v>
      </c>
      <c r="K13" s="11">
        <v>0</v>
      </c>
      <c r="L13" s="11">
        <v>0</v>
      </c>
      <c r="M13" s="6"/>
    </row>
    <row r="14" spans="1:13" ht="100.9" customHeight="1" x14ac:dyDescent="0.25">
      <c r="A14" s="8" t="s">
        <v>6</v>
      </c>
      <c r="B14" s="9" t="str">
        <f>"Средства, выделенные кандидату выдвинувшей его политической партией"</f>
        <v>Средства, выделенные кандидату выдвинувшей его политической партией</v>
      </c>
      <c r="C14" s="10">
        <v>40</v>
      </c>
      <c r="D14" s="11">
        <v>0</v>
      </c>
      <c r="E14" s="16">
        <v>0</v>
      </c>
      <c r="F14" s="16">
        <v>0</v>
      </c>
      <c r="G14" s="16">
        <v>0</v>
      </c>
      <c r="H14" s="16">
        <v>0</v>
      </c>
      <c r="I14" s="11">
        <v>0</v>
      </c>
      <c r="J14" s="11">
        <v>0</v>
      </c>
      <c r="K14" s="11">
        <v>0</v>
      </c>
      <c r="L14" s="11">
        <v>0</v>
      </c>
      <c r="M14" s="6"/>
    </row>
    <row r="15" spans="1:13" ht="72" customHeight="1" x14ac:dyDescent="0.25">
      <c r="A15" s="8" t="s">
        <v>7</v>
      </c>
      <c r="B15" s="9" t="str">
        <f>"Добровольные пожертвования гражданина"</f>
        <v>Добровольные пожертвования гражданина</v>
      </c>
      <c r="C15" s="10">
        <v>50</v>
      </c>
      <c r="D15" s="11">
        <v>0</v>
      </c>
      <c r="E15" s="16">
        <v>0</v>
      </c>
      <c r="F15" s="16">
        <v>0</v>
      </c>
      <c r="G15" s="16">
        <v>0</v>
      </c>
      <c r="H15" s="16">
        <v>0</v>
      </c>
      <c r="I15" s="11">
        <v>0</v>
      </c>
      <c r="J15" s="11">
        <v>0</v>
      </c>
      <c r="K15" s="11">
        <v>0</v>
      </c>
      <c r="L15" s="11">
        <v>0</v>
      </c>
      <c r="M15" s="6"/>
    </row>
    <row r="16" spans="1:13" ht="86.45" customHeight="1" x14ac:dyDescent="0.25">
      <c r="A16" s="8" t="s">
        <v>8</v>
      </c>
      <c r="B16" s="9" t="str">
        <f>"Добровольные пожертвования юридического лица"</f>
        <v>Добровольные пожертвования юридического лица</v>
      </c>
      <c r="C16" s="10">
        <v>60</v>
      </c>
      <c r="D16" s="11">
        <v>0</v>
      </c>
      <c r="E16" s="16">
        <v>0</v>
      </c>
      <c r="F16" s="16">
        <v>0</v>
      </c>
      <c r="G16" s="16">
        <v>0</v>
      </c>
      <c r="H16" s="16">
        <v>0</v>
      </c>
      <c r="I16" s="11">
        <v>0</v>
      </c>
      <c r="J16" s="11">
        <v>0</v>
      </c>
      <c r="K16" s="11">
        <v>0</v>
      </c>
      <c r="L16" s="11">
        <v>0</v>
      </c>
      <c r="M16" s="6"/>
    </row>
    <row r="17" spans="1:13" ht="259.14999999999998" customHeight="1" x14ac:dyDescent="0.25">
      <c r="A17" s="8" t="s">
        <v>9</v>
      </c>
      <c r="B17" s="9" t="str">
        <f>"Поступило в избирательный фонд денежных средств, подпадающих под действие ч.2, 4, 8 ст.71 Федерального закона от 22.02.2014 г. №20-ФЗ и п.6 ст.58 Федерального закона от 12.06.2002 г. №67-ФЗ"</f>
        <v>Поступило в избирательный фонд денежных средств, подпадающих под действие ч.2, 4, 8 ст.71 Федерального закона от 22.02.2014 г. №20-ФЗ и п.6 ст.58 Федерального закона от 12.06.2002 г. №67-ФЗ</v>
      </c>
      <c r="C17" s="10">
        <v>70</v>
      </c>
      <c r="D17" s="11">
        <v>0</v>
      </c>
      <c r="E17" s="16">
        <v>0</v>
      </c>
      <c r="F17" s="16">
        <v>0</v>
      </c>
      <c r="G17" s="16">
        <v>0</v>
      </c>
      <c r="H17" s="16">
        <v>0</v>
      </c>
      <c r="I17" s="11">
        <v>0</v>
      </c>
      <c r="J17" s="11">
        <v>0</v>
      </c>
      <c r="K17" s="11">
        <v>0</v>
      </c>
      <c r="L17" s="11">
        <v>0</v>
      </c>
      <c r="M17" s="6"/>
    </row>
    <row r="18" spans="1:13" x14ac:dyDescent="0.25">
      <c r="A18" s="8" t="s">
        <v>3</v>
      </c>
      <c r="B18" s="10" t="str">
        <f>"из них"</f>
        <v>из них</v>
      </c>
      <c r="C18" s="10"/>
      <c r="D18" s="11"/>
      <c r="E18" s="16"/>
      <c r="F18" s="16"/>
      <c r="G18" s="16"/>
      <c r="H18" s="16"/>
      <c r="I18" s="11"/>
      <c r="J18" s="11"/>
      <c r="K18" s="11"/>
      <c r="L18" s="11"/>
      <c r="M18" s="6"/>
    </row>
    <row r="19" spans="1:13" ht="230.45" customHeight="1" x14ac:dyDescent="0.25">
      <c r="A19" s="8" t="s">
        <v>10</v>
      </c>
      <c r="B19" s="9" t="str">
        <f>"Собственные средства политической партии / регионального отделения политической партии / кандидата / средства, выделенные кандидату выдвинувшей его политической партией"</f>
        <v>Собственные средства политической партии / регионального отделения политической партии / кандидата / средства, выделенные кандидату выдвинувшей его политической партией</v>
      </c>
      <c r="C19" s="10">
        <v>80</v>
      </c>
      <c r="D19" s="11">
        <v>0</v>
      </c>
      <c r="E19" s="16">
        <v>0</v>
      </c>
      <c r="F19" s="16">
        <v>0</v>
      </c>
      <c r="G19" s="16">
        <v>0</v>
      </c>
      <c r="H19" s="16">
        <v>0</v>
      </c>
      <c r="I19" s="11">
        <v>0</v>
      </c>
      <c r="J19" s="11">
        <v>0</v>
      </c>
      <c r="K19" s="11">
        <v>0</v>
      </c>
      <c r="L19" s="11">
        <v>0</v>
      </c>
      <c r="M19" s="6"/>
    </row>
    <row r="20" spans="1:13" ht="28.9" customHeight="1" x14ac:dyDescent="0.25">
      <c r="A20" s="8" t="s">
        <v>11</v>
      </c>
      <c r="B20" s="9" t="str">
        <f>"Средства гражданина"</f>
        <v>Средства гражданина</v>
      </c>
      <c r="C20" s="10">
        <v>90</v>
      </c>
      <c r="D20" s="11">
        <v>0</v>
      </c>
      <c r="E20" s="16">
        <v>0</v>
      </c>
      <c r="F20" s="16">
        <v>0</v>
      </c>
      <c r="G20" s="16">
        <v>0</v>
      </c>
      <c r="H20" s="16">
        <v>0</v>
      </c>
      <c r="I20" s="11">
        <v>0</v>
      </c>
      <c r="J20" s="11">
        <v>0</v>
      </c>
      <c r="K20" s="11">
        <v>0</v>
      </c>
      <c r="L20" s="11">
        <v>0</v>
      </c>
      <c r="M20" s="6"/>
    </row>
    <row r="21" spans="1:13" ht="43.15" customHeight="1" x14ac:dyDescent="0.25">
      <c r="A21" s="8" t="s">
        <v>12</v>
      </c>
      <c r="B21" s="9" t="str">
        <f>"Средства юридического лица"</f>
        <v>Средства юридического лица</v>
      </c>
      <c r="C21" s="10">
        <v>100</v>
      </c>
      <c r="D21" s="11">
        <v>0</v>
      </c>
      <c r="E21" s="16">
        <v>0</v>
      </c>
      <c r="F21" s="16">
        <v>0</v>
      </c>
      <c r="G21" s="16">
        <v>0</v>
      </c>
      <c r="H21" s="16">
        <v>0</v>
      </c>
      <c r="I21" s="11">
        <v>0</v>
      </c>
      <c r="J21" s="11">
        <v>0</v>
      </c>
      <c r="K21" s="11">
        <v>0</v>
      </c>
      <c r="L21" s="11">
        <v>0</v>
      </c>
      <c r="M21" s="6"/>
    </row>
    <row r="22" spans="1:13" ht="86.45" customHeight="1" x14ac:dyDescent="0.25">
      <c r="A22" s="8" t="s">
        <v>13</v>
      </c>
      <c r="B22" s="9" t="str">
        <f>"Возвращено денежных средств из избирательного фонда, всего"</f>
        <v>Возвращено денежных средств из избирательного фонда, всего</v>
      </c>
      <c r="C22" s="10">
        <v>110</v>
      </c>
      <c r="D22" s="11">
        <v>0</v>
      </c>
      <c r="E22" s="16">
        <v>0</v>
      </c>
      <c r="F22" s="16">
        <v>0</v>
      </c>
      <c r="G22" s="16">
        <v>0</v>
      </c>
      <c r="H22" s="16">
        <v>0</v>
      </c>
      <c r="I22" s="11">
        <v>0</v>
      </c>
      <c r="J22" s="11">
        <v>0</v>
      </c>
      <c r="K22" s="11">
        <v>0</v>
      </c>
      <c r="L22" s="11">
        <v>0</v>
      </c>
      <c r="M22" s="6"/>
    </row>
    <row r="23" spans="1:13" x14ac:dyDescent="0.25">
      <c r="A23" s="8" t="s">
        <v>3</v>
      </c>
      <c r="B23" s="10" t="str">
        <f>"из них"</f>
        <v>из них</v>
      </c>
      <c r="C23" s="10"/>
      <c r="D23" s="11"/>
      <c r="E23" s="16"/>
      <c r="F23" s="16"/>
      <c r="G23" s="16"/>
      <c r="H23" s="16"/>
      <c r="I23" s="11"/>
      <c r="J23" s="11"/>
      <c r="K23" s="11"/>
      <c r="L23" s="11"/>
      <c r="M23" s="6"/>
    </row>
    <row r="24" spans="1:13" ht="57.6" customHeight="1" x14ac:dyDescent="0.25">
      <c r="A24" s="8" t="s">
        <v>14</v>
      </c>
      <c r="B24" s="9" t="str">
        <f>"Перечислено в доход областного бюджета"</f>
        <v>Перечислено в доход областного бюджета</v>
      </c>
      <c r="C24" s="10">
        <v>120</v>
      </c>
      <c r="D24" s="11">
        <v>0</v>
      </c>
      <c r="E24" s="16">
        <v>0</v>
      </c>
      <c r="F24" s="16">
        <v>0</v>
      </c>
      <c r="G24" s="16">
        <v>0</v>
      </c>
      <c r="H24" s="16">
        <v>0</v>
      </c>
      <c r="I24" s="11">
        <v>0</v>
      </c>
      <c r="J24" s="11">
        <v>0</v>
      </c>
      <c r="K24" s="11">
        <v>0</v>
      </c>
      <c r="L24" s="11">
        <v>0</v>
      </c>
      <c r="M24" s="6"/>
    </row>
    <row r="25" spans="1:13" ht="115.15" customHeight="1" x14ac:dyDescent="0.25">
      <c r="A25" s="8" t="s">
        <v>15</v>
      </c>
      <c r="B25" s="9" t="str">
        <f>"Возвращено денежных средств, поступивших с нарушением установленного порядка"</f>
        <v>Возвращено денежных средств, поступивших с нарушением установленного порядка</v>
      </c>
      <c r="C25" s="10">
        <v>130</v>
      </c>
      <c r="D25" s="11">
        <v>0</v>
      </c>
      <c r="E25" s="16">
        <v>0</v>
      </c>
      <c r="F25" s="16">
        <v>0</v>
      </c>
      <c r="G25" s="16">
        <v>0</v>
      </c>
      <c r="H25" s="16">
        <v>0</v>
      </c>
      <c r="I25" s="11">
        <v>0</v>
      </c>
      <c r="J25" s="11">
        <v>0</v>
      </c>
      <c r="K25" s="11">
        <v>0</v>
      </c>
      <c r="L25" s="11">
        <v>0</v>
      </c>
      <c r="M25" s="6"/>
    </row>
    <row r="26" spans="1:13" x14ac:dyDescent="0.25">
      <c r="A26" s="8" t="s">
        <v>3</v>
      </c>
      <c r="B26" s="10" t="str">
        <f>"из них"</f>
        <v>из них</v>
      </c>
      <c r="C26" s="10"/>
      <c r="D26" s="11"/>
      <c r="E26" s="16"/>
      <c r="F26" s="16"/>
      <c r="G26" s="16"/>
      <c r="H26" s="16"/>
      <c r="I26" s="11"/>
      <c r="J26" s="11"/>
      <c r="K26" s="11"/>
      <c r="L26" s="11"/>
      <c r="M26" s="6"/>
    </row>
    <row r="27" spans="1:13" ht="158.44999999999999" customHeight="1" x14ac:dyDescent="0.25">
      <c r="A27" s="8" t="s">
        <v>16</v>
      </c>
      <c r="B27" s="9" t="str">
        <f>"Гражданам, которым запрещено осуществлять пожертвования либо не указавшим обязательные сведения в платежном документе"</f>
        <v>Гражданам, которым запрещено осуществлять пожертвования либо не указавшим обязательные сведения в платежном документе</v>
      </c>
      <c r="C27" s="10">
        <v>140</v>
      </c>
      <c r="D27" s="11">
        <v>0</v>
      </c>
      <c r="E27" s="16">
        <v>0</v>
      </c>
      <c r="F27" s="16">
        <v>0</v>
      </c>
      <c r="G27" s="16">
        <v>0</v>
      </c>
      <c r="H27" s="16">
        <v>0</v>
      </c>
      <c r="I27" s="11">
        <v>0</v>
      </c>
      <c r="J27" s="11">
        <v>0</v>
      </c>
      <c r="K27" s="11">
        <v>0</v>
      </c>
      <c r="L27" s="11">
        <v>0</v>
      </c>
      <c r="M27" s="6"/>
    </row>
    <row r="28" spans="1:13" ht="172.9" customHeight="1" x14ac:dyDescent="0.25">
      <c r="A28" s="8" t="s">
        <v>17</v>
      </c>
      <c r="B28" s="9" t="str">
        <f>"Юридическим лицам, которым запрещено осуществлять пожертвования либо не указавшим обязательные сведения в платежном документе"</f>
        <v>Юридическим лицам, которым запрещено осуществлять пожертвования либо не указавшим обязательные сведения в платежном документе</v>
      </c>
      <c r="C28" s="10">
        <v>150</v>
      </c>
      <c r="D28" s="11">
        <v>0</v>
      </c>
      <c r="E28" s="16">
        <v>0</v>
      </c>
      <c r="F28" s="16">
        <v>0</v>
      </c>
      <c r="G28" s="16">
        <v>0</v>
      </c>
      <c r="H28" s="16">
        <v>0</v>
      </c>
      <c r="I28" s="11">
        <v>0</v>
      </c>
      <c r="J28" s="11">
        <v>0</v>
      </c>
      <c r="K28" s="11">
        <v>0</v>
      </c>
      <c r="L28" s="11">
        <v>0</v>
      </c>
      <c r="M28" s="6"/>
    </row>
    <row r="29" spans="1:13" ht="100.9" customHeight="1" x14ac:dyDescent="0.25">
      <c r="A29" s="8" t="s">
        <v>18</v>
      </c>
      <c r="B29" s="9" t="str">
        <f>"Средств, поступивших с превышением предельного размера"</f>
        <v>Средств, поступивших с превышением предельного размера</v>
      </c>
      <c r="C29" s="10">
        <v>160</v>
      </c>
      <c r="D29" s="11">
        <v>0</v>
      </c>
      <c r="E29" s="16">
        <v>0</v>
      </c>
      <c r="F29" s="16">
        <v>0</v>
      </c>
      <c r="G29" s="16">
        <v>0</v>
      </c>
      <c r="H29" s="16">
        <v>0</v>
      </c>
      <c r="I29" s="11">
        <v>0</v>
      </c>
      <c r="J29" s="11">
        <v>0</v>
      </c>
      <c r="K29" s="11">
        <v>0</v>
      </c>
      <c r="L29" s="11">
        <v>0</v>
      </c>
      <c r="M29" s="6"/>
    </row>
    <row r="30" spans="1:13" ht="100.9" customHeight="1" x14ac:dyDescent="0.25">
      <c r="A30" s="8" t="s">
        <v>19</v>
      </c>
      <c r="B30" s="9" t="str">
        <f>"Возвращено денежных средств, поступивших в установленном порядке"</f>
        <v>Возвращено денежных средств, поступивших в установленном порядке</v>
      </c>
      <c r="C30" s="10">
        <v>170</v>
      </c>
      <c r="D30" s="11">
        <v>0</v>
      </c>
      <c r="E30" s="16">
        <v>0</v>
      </c>
      <c r="F30" s="16">
        <v>0</v>
      </c>
      <c r="G30" s="16">
        <v>0</v>
      </c>
      <c r="H30" s="16">
        <v>0</v>
      </c>
      <c r="I30" s="11">
        <v>0</v>
      </c>
      <c r="J30" s="11">
        <v>0</v>
      </c>
      <c r="K30" s="11">
        <v>0</v>
      </c>
      <c r="L30" s="11">
        <v>0</v>
      </c>
      <c r="M30" s="6"/>
    </row>
    <row r="31" spans="1:13" ht="43.15" customHeight="1" x14ac:dyDescent="0.25">
      <c r="A31" s="8" t="s">
        <v>20</v>
      </c>
      <c r="B31" s="9" t="str">
        <f>"Израсходовано средств, всего"</f>
        <v>Израсходовано средств, всего</v>
      </c>
      <c r="C31" s="10">
        <v>180</v>
      </c>
      <c r="D31" s="11">
        <v>0</v>
      </c>
      <c r="E31" s="16">
        <v>0</v>
      </c>
      <c r="F31" s="16">
        <v>0</v>
      </c>
      <c r="G31" s="16">
        <v>0</v>
      </c>
      <c r="H31" s="16">
        <v>0</v>
      </c>
      <c r="I31" s="11">
        <v>0</v>
      </c>
      <c r="J31" s="11">
        <v>0</v>
      </c>
      <c r="K31" s="11">
        <v>0</v>
      </c>
      <c r="L31" s="11">
        <v>0</v>
      </c>
      <c r="M31" s="6"/>
    </row>
    <row r="32" spans="1:13" x14ac:dyDescent="0.25">
      <c r="A32" s="8" t="s">
        <v>3</v>
      </c>
      <c r="B32" s="10" t="str">
        <f>"из них"</f>
        <v>из них</v>
      </c>
      <c r="C32" s="10"/>
      <c r="D32" s="11"/>
      <c r="E32" s="16"/>
      <c r="F32" s="16"/>
      <c r="G32" s="16"/>
      <c r="H32" s="16"/>
      <c r="I32" s="11"/>
      <c r="J32" s="11"/>
      <c r="K32" s="11"/>
      <c r="L32" s="11"/>
      <c r="M32" s="6"/>
    </row>
    <row r="33" spans="1:13" ht="72" customHeight="1" x14ac:dyDescent="0.25">
      <c r="A33" s="8" t="s">
        <v>21</v>
      </c>
      <c r="B33" s="9" t="str">
        <f>"На организацию сбора подписей избирателей"</f>
        <v>На организацию сбора подписей избирателей</v>
      </c>
      <c r="C33" s="10">
        <v>190</v>
      </c>
      <c r="D33" s="11">
        <v>0</v>
      </c>
      <c r="E33" s="16">
        <v>0</v>
      </c>
      <c r="F33" s="16">
        <v>0</v>
      </c>
      <c r="G33" s="16">
        <v>0</v>
      </c>
      <c r="H33" s="16">
        <v>0</v>
      </c>
      <c r="I33" s="11">
        <v>0</v>
      </c>
      <c r="J33" s="11">
        <v>0</v>
      </c>
      <c r="K33" s="11">
        <v>0</v>
      </c>
      <c r="L33" s="11">
        <v>0</v>
      </c>
      <c r="M33" s="6"/>
    </row>
    <row r="34" spans="1:13" x14ac:dyDescent="0.25">
      <c r="A34" s="8" t="s">
        <v>3</v>
      </c>
      <c r="B34" s="10" t="str">
        <f>"из них"</f>
        <v>из них</v>
      </c>
      <c r="C34" s="10"/>
      <c r="D34" s="11"/>
      <c r="E34" s="16"/>
      <c r="F34" s="16"/>
      <c r="G34" s="16"/>
      <c r="H34" s="16"/>
      <c r="I34" s="11"/>
      <c r="J34" s="11"/>
      <c r="K34" s="11"/>
      <c r="L34" s="11"/>
      <c r="M34" s="6"/>
    </row>
    <row r="35" spans="1:13" ht="100.9" customHeight="1" x14ac:dyDescent="0.25">
      <c r="A35" s="8" t="s">
        <v>22</v>
      </c>
      <c r="B35" s="9" t="str">
        <f>"Из них на оплату труда лиц, привлекаемых для сбора подписей избирателей"</f>
        <v>Из них на оплату труда лиц, привлекаемых для сбора подписей избирателей</v>
      </c>
      <c r="C35" s="10">
        <v>200</v>
      </c>
      <c r="D35" s="11">
        <v>0</v>
      </c>
      <c r="E35" s="16">
        <v>0</v>
      </c>
      <c r="F35" s="16">
        <v>0</v>
      </c>
      <c r="G35" s="16">
        <v>0</v>
      </c>
      <c r="H35" s="16">
        <v>0</v>
      </c>
      <c r="I35" s="11">
        <v>0</v>
      </c>
      <c r="J35" s="11">
        <v>0</v>
      </c>
      <c r="K35" s="11">
        <v>0</v>
      </c>
      <c r="L35" s="11">
        <v>0</v>
      </c>
      <c r="M35" s="6"/>
    </row>
    <row r="36" spans="1:13" ht="100.9" customHeight="1" x14ac:dyDescent="0.25">
      <c r="A36" s="8" t="s">
        <v>23</v>
      </c>
      <c r="B36" s="9" t="str">
        <f>"На предвыборную агитацию через организации телерадиовещания"</f>
        <v>На предвыборную агитацию через организации телерадиовещания</v>
      </c>
      <c r="C36" s="10">
        <v>210</v>
      </c>
      <c r="D36" s="11">
        <v>0</v>
      </c>
      <c r="E36" s="16">
        <v>0</v>
      </c>
      <c r="F36" s="16">
        <v>0</v>
      </c>
      <c r="G36" s="16">
        <v>0</v>
      </c>
      <c r="H36" s="16">
        <v>0</v>
      </c>
      <c r="I36" s="11">
        <v>0</v>
      </c>
      <c r="J36" s="11">
        <v>0</v>
      </c>
      <c r="K36" s="11">
        <v>0</v>
      </c>
      <c r="L36" s="11">
        <v>0</v>
      </c>
      <c r="M36" s="6"/>
    </row>
    <row r="37" spans="1:13" ht="115.15" customHeight="1" x14ac:dyDescent="0.25">
      <c r="A37" s="8" t="s">
        <v>24</v>
      </c>
      <c r="B37" s="9" t="str">
        <f>"На предвыборную агитацию через редакции периодических печатных изданий"</f>
        <v>На предвыборную агитацию через редакции периодических печатных изданий</v>
      </c>
      <c r="C37" s="10">
        <v>220</v>
      </c>
      <c r="D37" s="11">
        <v>0</v>
      </c>
      <c r="E37" s="16">
        <v>0</v>
      </c>
      <c r="F37" s="16">
        <v>0</v>
      </c>
      <c r="G37" s="16">
        <v>0</v>
      </c>
      <c r="H37" s="16">
        <v>0</v>
      </c>
      <c r="I37" s="11">
        <v>0</v>
      </c>
      <c r="J37" s="11">
        <v>0</v>
      </c>
      <c r="K37" s="11">
        <v>0</v>
      </c>
      <c r="L37" s="11">
        <v>0</v>
      </c>
      <c r="M37" s="6"/>
    </row>
    <row r="38" spans="1:13" ht="86.45" customHeight="1" x14ac:dyDescent="0.25">
      <c r="A38" s="8" t="s">
        <v>25</v>
      </c>
      <c r="B38" s="9" t="str">
        <f>"На предвыборную агитацию через сетевые издания"</f>
        <v>На предвыборную агитацию через сетевые издания</v>
      </c>
      <c r="C38" s="10">
        <v>230</v>
      </c>
      <c r="D38" s="11">
        <v>0</v>
      </c>
      <c r="E38" s="16">
        <v>0</v>
      </c>
      <c r="F38" s="16">
        <v>0</v>
      </c>
      <c r="G38" s="16">
        <v>0</v>
      </c>
      <c r="H38" s="16">
        <v>0</v>
      </c>
      <c r="I38" s="11">
        <v>0</v>
      </c>
      <c r="J38" s="11">
        <v>0</v>
      </c>
      <c r="K38" s="11">
        <v>0</v>
      </c>
      <c r="L38" s="11">
        <v>0</v>
      </c>
      <c r="M38" s="6"/>
    </row>
    <row r="39" spans="1:13" ht="86.45" customHeight="1" x14ac:dyDescent="0.25">
      <c r="A39" s="8" t="s">
        <v>26</v>
      </c>
      <c r="B39" s="9" t="str">
        <f>"На выпуск и распространение печатных и иных агитационных материалов"</f>
        <v>На выпуск и распространение печатных и иных агитационных материалов</v>
      </c>
      <c r="C39" s="10">
        <v>240</v>
      </c>
      <c r="D39" s="11">
        <v>0</v>
      </c>
      <c r="E39" s="16">
        <v>0</v>
      </c>
      <c r="F39" s="16">
        <v>0</v>
      </c>
      <c r="G39" s="16">
        <v>0</v>
      </c>
      <c r="H39" s="16">
        <v>0</v>
      </c>
      <c r="I39" s="11">
        <v>0</v>
      </c>
      <c r="J39" s="11">
        <v>0</v>
      </c>
      <c r="K39" s="11">
        <v>0</v>
      </c>
      <c r="L39" s="11">
        <v>0</v>
      </c>
      <c r="M39" s="6"/>
    </row>
    <row r="40" spans="1:13" ht="72" customHeight="1" x14ac:dyDescent="0.25">
      <c r="A40" s="8" t="s">
        <v>27</v>
      </c>
      <c r="B40" s="9" t="str">
        <f>"На проведение публичных массовых мероприятий"</f>
        <v>На проведение публичных массовых мероприятий</v>
      </c>
      <c r="C40" s="10">
        <v>250</v>
      </c>
      <c r="D40" s="11">
        <v>0</v>
      </c>
      <c r="E40" s="16">
        <v>0</v>
      </c>
      <c r="F40" s="16">
        <v>0</v>
      </c>
      <c r="G40" s="16">
        <v>0</v>
      </c>
      <c r="H40" s="16">
        <v>0</v>
      </c>
      <c r="I40" s="11">
        <v>0</v>
      </c>
      <c r="J40" s="11">
        <v>0</v>
      </c>
      <c r="K40" s="11">
        <v>0</v>
      </c>
      <c r="L40" s="11">
        <v>0</v>
      </c>
      <c r="M40" s="6"/>
    </row>
    <row r="41" spans="1:13" ht="100.9" customHeight="1" x14ac:dyDescent="0.25">
      <c r="A41" s="8" t="s">
        <v>28</v>
      </c>
      <c r="B41" s="9" t="str">
        <f>"На оплату работ (услуг) информационного и консультационного характера"</f>
        <v>На оплату работ (услуг) информационного и консультационного характера</v>
      </c>
      <c r="C41" s="10">
        <v>260</v>
      </c>
      <c r="D41" s="11">
        <v>0</v>
      </c>
      <c r="E41" s="16">
        <v>0</v>
      </c>
      <c r="F41" s="16">
        <v>0</v>
      </c>
      <c r="G41" s="16">
        <v>0</v>
      </c>
      <c r="H41" s="16">
        <v>0</v>
      </c>
      <c r="I41" s="11">
        <v>0</v>
      </c>
      <c r="J41" s="11">
        <v>0</v>
      </c>
      <c r="K41" s="11">
        <v>0</v>
      </c>
      <c r="L41" s="11">
        <v>0</v>
      </c>
      <c r="M41" s="6"/>
    </row>
    <row r="42" spans="1:13" ht="144" customHeight="1" x14ac:dyDescent="0.25">
      <c r="A42" s="8" t="s">
        <v>29</v>
      </c>
      <c r="B42" s="9" t="str">
        <f>"На оплату других работ (услуг), выполненных (оказанных) юридическими лицами или гражданами России по договорам"</f>
        <v>На оплату других работ (услуг), выполненных (оказанных) юридическими лицами или гражданами России по договорам</v>
      </c>
      <c r="C42" s="10">
        <v>270</v>
      </c>
      <c r="D42" s="11">
        <v>0</v>
      </c>
      <c r="E42" s="16">
        <v>0</v>
      </c>
      <c r="F42" s="16">
        <v>0</v>
      </c>
      <c r="G42" s="16">
        <v>0</v>
      </c>
      <c r="H42" s="16">
        <v>0</v>
      </c>
      <c r="I42" s="11">
        <v>0</v>
      </c>
      <c r="J42" s="11">
        <v>0</v>
      </c>
      <c r="K42" s="11">
        <v>0</v>
      </c>
      <c r="L42" s="11">
        <v>0</v>
      </c>
      <c r="M42" s="6"/>
    </row>
    <row r="43" spans="1:13" ht="129.6" customHeight="1" x14ac:dyDescent="0.25">
      <c r="A43" s="8" t="s">
        <v>30</v>
      </c>
      <c r="B43" s="9" t="str">
        <f>"На оплату иных расходов, непосредственно связанных с проведением избирательной кампании"</f>
        <v>На оплату иных расходов, непосредственно связанных с проведением избирательной кампании</v>
      </c>
      <c r="C43" s="10">
        <v>280</v>
      </c>
      <c r="D43" s="11">
        <v>0</v>
      </c>
      <c r="E43" s="16">
        <v>0</v>
      </c>
      <c r="F43" s="16">
        <v>0</v>
      </c>
      <c r="G43" s="16">
        <v>0</v>
      </c>
      <c r="H43" s="16">
        <v>0</v>
      </c>
      <c r="I43" s="11">
        <v>0</v>
      </c>
      <c r="J43" s="11">
        <v>0</v>
      </c>
      <c r="K43" s="11">
        <v>0</v>
      </c>
      <c r="L43" s="11">
        <v>0</v>
      </c>
      <c r="M43" s="6"/>
    </row>
    <row r="44" spans="1:13" ht="187.15" customHeight="1" x14ac:dyDescent="0.25">
      <c r="A44" s="8" t="s">
        <v>31</v>
      </c>
      <c r="B44" s="9" t="str">
        <f>"Остаток средств фонда на дату сдачи отчета (заверяется банковской справкой) (стр.300 = стр.10 - стр.110 - стр.180 - стр.290)"</f>
        <v>Остаток средств фонда на дату сдачи отчета (заверяется банковской справкой) (стр.300 = стр.10 - стр.110 - стр.180 - стр.290)</v>
      </c>
      <c r="C44" s="10">
        <v>300</v>
      </c>
      <c r="D44" s="11">
        <v>0</v>
      </c>
      <c r="E44" s="16">
        <v>0</v>
      </c>
      <c r="F44" s="16">
        <v>0</v>
      </c>
      <c r="G44" s="16">
        <v>0</v>
      </c>
      <c r="H44" s="16">
        <v>0</v>
      </c>
      <c r="I44" s="11">
        <v>0</v>
      </c>
      <c r="J44" s="11">
        <v>0</v>
      </c>
      <c r="K44" s="11">
        <v>0</v>
      </c>
      <c r="L44" s="11">
        <v>0</v>
      </c>
      <c r="M44" s="6"/>
    </row>
    <row r="45" spans="1:13" x14ac:dyDescent="0.25">
      <c r="A45" s="8" t="s">
        <v>3</v>
      </c>
      <c r="B45" s="10" t="str">
        <f>"из них"</f>
        <v>из них</v>
      </c>
      <c r="C45" s="10"/>
      <c r="D45" s="11"/>
      <c r="E45" s="16"/>
      <c r="F45" s="16"/>
      <c r="G45" s="16"/>
      <c r="H45" s="16"/>
      <c r="I45" s="11"/>
      <c r="J45" s="11"/>
      <c r="K45" s="11"/>
      <c r="L45" s="11"/>
      <c r="M45" s="6"/>
    </row>
    <row r="46" spans="1:13" ht="216" customHeight="1" x14ac:dyDescent="0.25">
      <c r="A46" s="8" t="s">
        <v>32</v>
      </c>
      <c r="B46" s="9" t="str">
        <f>"Распределено неизрасходованного остатка средств фонда пропорционально перечисленным в избирательный фонд денежным средствам"</f>
        <v>Распределено неизрасходованного остатка средств фонда пропорционально перечисленным в избирательный фонд денежным средствам</v>
      </c>
      <c r="C46" s="10">
        <v>290</v>
      </c>
      <c r="D46" s="11">
        <v>0</v>
      </c>
      <c r="E46" s="16">
        <v>0</v>
      </c>
      <c r="F46" s="16">
        <v>0</v>
      </c>
      <c r="G46" s="16">
        <v>0</v>
      </c>
      <c r="H46" s="16">
        <v>0</v>
      </c>
      <c r="I46" s="11">
        <v>0</v>
      </c>
      <c r="J46" s="11">
        <v>0</v>
      </c>
      <c r="K46" s="11">
        <v>0</v>
      </c>
      <c r="L46" s="11">
        <v>0</v>
      </c>
      <c r="M46" s="6"/>
    </row>
    <row r="47" spans="1:13" x14ac:dyDescent="0.25">
      <c r="M47" s="6"/>
    </row>
  </sheetData>
  <mergeCells count="3">
    <mergeCell ref="A2:L2"/>
    <mergeCell ref="A3:L3"/>
    <mergeCell ref="A4:L4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Пользователь Windows</cp:lastModifiedBy>
  <dcterms:created xsi:type="dcterms:W3CDTF">2025-07-21T03:55:10Z</dcterms:created>
  <dcterms:modified xsi:type="dcterms:W3CDTF">2026-07-23T11:02:29Z</dcterms:modified>
</cp:coreProperties>
</file>